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20" yWindow="120" windowWidth="15180" windowHeight="8070"/>
  </bookViews>
  <sheets>
    <sheet name="Feuil1" sheetId="1" r:id="rId1"/>
    <sheet name="calcul" sheetId="2" r:id="rId2"/>
    <sheet name="Animal" sheetId="3" r:id="rId3"/>
  </sheets>
  <calcPr calcId="145621"/>
</workbook>
</file>

<file path=xl/calcChain.xml><?xml version="1.0" encoding="utf-8"?>
<calcChain xmlns="http://schemas.openxmlformats.org/spreadsheetml/2006/main">
  <c r="G20" i="1" l="1"/>
  <c r="E22" i="1"/>
  <c r="E27" i="1" s="1"/>
  <c r="E14" i="1"/>
  <c r="E15" i="1"/>
  <c r="E16" i="1"/>
  <c r="E17" i="1"/>
  <c r="E18" i="1"/>
  <c r="E13" i="1"/>
  <c r="D22" i="1"/>
  <c r="D27" i="1" s="1"/>
  <c r="D14" i="1"/>
  <c r="D15" i="1"/>
  <c r="D16" i="1"/>
  <c r="D17" i="1"/>
  <c r="D18" i="1"/>
  <c r="D13" i="1"/>
  <c r="C14" i="1"/>
  <c r="C15" i="1"/>
  <c r="C16" i="1"/>
  <c r="C17" i="1"/>
  <c r="C18" i="1"/>
  <c r="C13" i="1"/>
  <c r="G27" i="1"/>
  <c r="F27" i="1"/>
  <c r="C27" i="1"/>
  <c r="C22" i="1"/>
  <c r="F14" i="1"/>
  <c r="G14" i="1"/>
  <c r="F15" i="1"/>
  <c r="G15" i="1"/>
  <c r="F16" i="1"/>
  <c r="G16" i="1"/>
  <c r="F17" i="1"/>
  <c r="G17" i="1"/>
  <c r="F18" i="1"/>
  <c r="G18" i="1"/>
  <c r="D6" i="1"/>
  <c r="D7" i="1"/>
  <c r="E7" i="1"/>
  <c r="F7" i="1"/>
  <c r="D8" i="1"/>
  <c r="E8" i="1"/>
  <c r="F8" i="1"/>
  <c r="F13" i="1" s="1"/>
  <c r="G8" i="1"/>
  <c r="G13" i="1" s="1"/>
  <c r="D19" i="1" l="1"/>
  <c r="F19" i="1"/>
  <c r="E19" i="1"/>
  <c r="G19" i="1"/>
  <c r="C19" i="1"/>
  <c r="C28" i="1" l="1"/>
  <c r="C29" i="1"/>
  <c r="D28" i="1"/>
  <c r="D29" i="1"/>
  <c r="G29" i="1"/>
  <c r="G28" i="1"/>
  <c r="E28" i="1"/>
  <c r="E29" i="1"/>
  <c r="F29" i="1"/>
  <c r="F28" i="1"/>
</calcChain>
</file>

<file path=xl/sharedStrings.xml><?xml version="1.0" encoding="utf-8"?>
<sst xmlns="http://schemas.openxmlformats.org/spreadsheetml/2006/main" count="59" uniqueCount="39">
  <si>
    <t>Numéro col</t>
  </si>
  <si>
    <t>Nom</t>
  </si>
  <si>
    <t>Stylo</t>
  </si>
  <si>
    <t>Fruits</t>
  </si>
  <si>
    <t>MS</t>
  </si>
  <si>
    <t>Energie</t>
  </si>
  <si>
    <t>Protéine</t>
  </si>
  <si>
    <t>Ca</t>
  </si>
  <si>
    <t>P</t>
  </si>
  <si>
    <t>g/kg</t>
  </si>
  <si>
    <t>EN kcal/kg</t>
  </si>
  <si>
    <t>MAD g/kg</t>
  </si>
  <si>
    <t>Maïs plante (épis)</t>
  </si>
  <si>
    <t>Penisetum</t>
  </si>
  <si>
    <t>Apports (kg)</t>
  </si>
  <si>
    <t>Rien</t>
  </si>
  <si>
    <t>Total:</t>
  </si>
  <si>
    <t>Besoins</t>
  </si>
  <si>
    <t>Entretien</t>
  </si>
  <si>
    <t>Lactation</t>
  </si>
  <si>
    <t>Gestation</t>
  </si>
  <si>
    <t>Croissance</t>
  </si>
  <si>
    <t>total</t>
  </si>
  <si>
    <t>Poids</t>
  </si>
  <si>
    <t>Gestante</t>
  </si>
  <si>
    <t>N</t>
  </si>
  <si>
    <t>Croissance (kg/j)</t>
  </si>
  <si>
    <t>MS (kg)</t>
  </si>
  <si>
    <t>MS (kg/j)</t>
  </si>
  <si>
    <t>x</t>
  </si>
  <si>
    <t>Ca (g/j)</t>
  </si>
  <si>
    <t>P (g/j)</t>
  </si>
  <si>
    <t>Energie (Mcal)</t>
  </si>
  <si>
    <t>Energie (Mcal/j)</t>
  </si>
  <si>
    <t>Protéine (kg/j)</t>
  </si>
  <si>
    <t>Delta</t>
  </si>
  <si>
    <t>Foin (bad)</t>
  </si>
  <si>
    <t>Poudre d'os</t>
  </si>
  <si>
    <t>Ca/P: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</si>
</sst>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168" fontId="0" fillId="0" borderId="0" xfId="0" applyNumberFormat="1" applyBorder="1" applyAlignment="1">
      <alignment horizontal="left"/>
    </xf>
    <xf numFmtId="1" fontId="0" fillId="0" borderId="0" xfId="0" applyNumberFormat="1" applyBorder="1" applyAlignment="1">
      <alignment horizontal="left"/>
    </xf>
    <xf numFmtId="1" fontId="0" fillId="0" borderId="10" xfId="0" applyNumberFormat="1" applyBorder="1" applyAlignment="1">
      <alignment horizontal="left"/>
    </xf>
    <xf numFmtId="1" fontId="0" fillId="0" borderId="11" xfId="0" applyNumberForma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168" fontId="1" fillId="0" borderId="10" xfId="0" applyNumberFormat="1" applyFont="1" applyBorder="1" applyAlignment="1">
      <alignment horizontal="left"/>
    </xf>
    <xf numFmtId="1" fontId="1" fillId="0" borderId="10" xfId="0" applyNumberFormat="1" applyFont="1" applyBorder="1" applyAlignment="1">
      <alignment horizontal="left"/>
    </xf>
    <xf numFmtId="1" fontId="1" fillId="0" borderId="11" xfId="0" applyNumberFormat="1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168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Feuil1!$C$12:$G$12</c:f>
              <c:strCache>
                <c:ptCount val="5"/>
                <c:pt idx="0">
                  <c:v>MS (kg)</c:v>
                </c:pt>
                <c:pt idx="1">
                  <c:v>Energie (Mcal)</c:v>
                </c:pt>
                <c:pt idx="2">
                  <c:v>Protéine (kg/j)</c:v>
                </c:pt>
                <c:pt idx="3">
                  <c:v>Ca</c:v>
                </c:pt>
                <c:pt idx="4">
                  <c:v>P</c:v>
                </c:pt>
              </c:strCache>
            </c:strRef>
          </c:cat>
          <c:val>
            <c:numRef>
              <c:f>Feuil1!$C$29:$G$29</c:f>
              <c:numCache>
                <c:formatCode>0.0</c:formatCode>
                <c:ptCount val="5"/>
                <c:pt idx="0">
                  <c:v>78.747476063759606</c:v>
                </c:pt>
                <c:pt idx="1">
                  <c:v>97.283706707566637</c:v>
                </c:pt>
                <c:pt idx="2">
                  <c:v>151.36135474566862</c:v>
                </c:pt>
                <c:pt idx="3">
                  <c:v>89.827522947102679</c:v>
                </c:pt>
                <c:pt idx="4">
                  <c:v>155.31851434686254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049920"/>
        <c:axId val="211717504"/>
      </c:barChart>
      <c:catAx>
        <c:axId val="52049920"/>
        <c:scaling>
          <c:orientation val="minMax"/>
        </c:scaling>
        <c:delete val="0"/>
        <c:axPos val="b"/>
        <c:majorTickMark val="out"/>
        <c:minorTickMark val="none"/>
        <c:tickLblPos val="nextTo"/>
        <c:crossAx val="211717504"/>
        <c:crosses val="autoZero"/>
        <c:auto val="1"/>
        <c:lblAlgn val="ctr"/>
        <c:lblOffset val="100"/>
        <c:noMultiLvlLbl val="0"/>
      </c:catAx>
      <c:valAx>
        <c:axId val="211717504"/>
        <c:scaling>
          <c:orientation val="minMax"/>
          <c:max val="2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52049920"/>
        <c:crosses val="autoZero"/>
        <c:crossBetween val="between"/>
        <c:majorUnit val="5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35735</xdr:colOff>
      <xdr:row>5</xdr:row>
      <xdr:rowOff>90953</xdr:rowOff>
    </xdr:from>
    <xdr:to>
      <xdr:col>12</xdr:col>
      <xdr:colOff>286116</xdr:colOff>
      <xdr:row>19</xdr:row>
      <xdr:rowOff>82762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468811</xdr:colOff>
      <xdr:row>12</xdr:row>
      <xdr:rowOff>4308</xdr:rowOff>
    </xdr:from>
    <xdr:to>
      <xdr:col>12</xdr:col>
      <xdr:colOff>173325</xdr:colOff>
      <xdr:row>12</xdr:row>
      <xdr:rowOff>4308</xdr:rowOff>
    </xdr:to>
    <xdr:cxnSp macro="">
      <xdr:nvCxnSpPr>
        <xdr:cNvPr id="5" name="Connecteur droit 4"/>
        <xdr:cNvCxnSpPr/>
      </xdr:nvCxnSpPr>
      <xdr:spPr>
        <a:xfrm>
          <a:off x="7624177" y="2281015"/>
          <a:ext cx="4037227" cy="0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="82" zoomScaleNormal="82" workbookViewId="0">
      <selection activeCell="A13" sqref="A13"/>
    </sheetView>
  </sheetViews>
  <sheetFormatPr baseColWidth="10" defaultRowHeight="15" x14ac:dyDescent="0.25"/>
  <cols>
    <col min="1" max="1" width="11.42578125" style="11"/>
    <col min="2" max="2" width="26.140625" style="11" customWidth="1"/>
    <col min="3" max="8" width="14" style="11" customWidth="1"/>
    <col min="9" max="9" width="16.5703125" style="11" customWidth="1"/>
    <col min="10" max="16384" width="11.42578125" style="11"/>
  </cols>
  <sheetData>
    <row r="1" spans="1:7" ht="15.75" thickBot="1" x14ac:dyDescent="0.3">
      <c r="A1" s="11" t="s">
        <v>0</v>
      </c>
      <c r="B1" s="11">
        <v>1</v>
      </c>
      <c r="C1" s="11">
        <v>2</v>
      </c>
      <c r="D1" s="11">
        <v>3</v>
      </c>
      <c r="E1" s="11">
        <v>4</v>
      </c>
      <c r="F1" s="11">
        <v>5</v>
      </c>
      <c r="G1" s="11">
        <v>6</v>
      </c>
    </row>
    <row r="2" spans="1:7" x14ac:dyDescent="0.25">
      <c r="B2" s="1" t="s">
        <v>1</v>
      </c>
      <c r="C2" s="2" t="s">
        <v>4</v>
      </c>
      <c r="D2" s="2" t="s">
        <v>5</v>
      </c>
      <c r="E2" s="2" t="s">
        <v>6</v>
      </c>
      <c r="F2" s="2" t="s">
        <v>7</v>
      </c>
      <c r="G2" s="3" t="s">
        <v>8</v>
      </c>
    </row>
    <row r="3" spans="1:7" x14ac:dyDescent="0.25">
      <c r="B3" s="4"/>
      <c r="C3" s="5" t="s">
        <v>9</v>
      </c>
      <c r="D3" s="5" t="s">
        <v>10</v>
      </c>
      <c r="E3" s="5" t="s">
        <v>11</v>
      </c>
      <c r="F3" s="5" t="s">
        <v>9</v>
      </c>
      <c r="G3" s="6" t="s">
        <v>9</v>
      </c>
    </row>
    <row r="4" spans="1:7" x14ac:dyDescent="0.25">
      <c r="B4" s="7" t="s">
        <v>15</v>
      </c>
      <c r="C4" s="5">
        <v>0</v>
      </c>
      <c r="D4" s="5">
        <v>0</v>
      </c>
      <c r="E4" s="5">
        <v>0</v>
      </c>
      <c r="F4" s="5">
        <v>0</v>
      </c>
      <c r="G4" s="6">
        <v>0</v>
      </c>
    </row>
    <row r="5" spans="1:7" x14ac:dyDescent="0.25">
      <c r="B5" s="7" t="s">
        <v>2</v>
      </c>
      <c r="C5" s="5">
        <v>200</v>
      </c>
      <c r="D5" s="5">
        <v>340</v>
      </c>
      <c r="E5" s="5">
        <v>40</v>
      </c>
      <c r="F5" s="5">
        <v>1.25</v>
      </c>
      <c r="G5" s="6">
        <v>0.4</v>
      </c>
    </row>
    <row r="6" spans="1:7" x14ac:dyDescent="0.25">
      <c r="B6" s="7" t="s">
        <v>12</v>
      </c>
      <c r="C6" s="5">
        <v>600</v>
      </c>
      <c r="D6" s="5">
        <f>1700*0.6</f>
        <v>1020</v>
      </c>
      <c r="E6" s="5">
        <v>3</v>
      </c>
      <c r="F6" s="5">
        <v>0.6</v>
      </c>
      <c r="G6" s="6">
        <v>0.6</v>
      </c>
    </row>
    <row r="7" spans="1:7" x14ac:dyDescent="0.25">
      <c r="B7" s="7" t="s">
        <v>3</v>
      </c>
      <c r="C7" s="5">
        <v>100</v>
      </c>
      <c r="D7" s="5">
        <f>0.9*0.1*1700</f>
        <v>153.00000000000003</v>
      </c>
      <c r="E7" s="5">
        <f>80*0.1</f>
        <v>8</v>
      </c>
      <c r="F7" s="5">
        <f>5*0.1</f>
        <v>0.5</v>
      </c>
      <c r="G7" s="6">
        <v>0.5</v>
      </c>
    </row>
    <row r="8" spans="1:7" x14ac:dyDescent="0.25">
      <c r="B8" s="7" t="s">
        <v>13</v>
      </c>
      <c r="C8" s="5">
        <v>200</v>
      </c>
      <c r="D8" s="5">
        <f>1700*0.65*0.2</f>
        <v>221</v>
      </c>
      <c r="E8" s="5">
        <f>120*0.2</f>
        <v>24</v>
      </c>
      <c r="F8" s="5">
        <f>4*0.2</f>
        <v>0.8</v>
      </c>
      <c r="G8" s="6">
        <f>2*0.2</f>
        <v>0.4</v>
      </c>
    </row>
    <row r="9" spans="1:7" x14ac:dyDescent="0.25">
      <c r="B9" s="7" t="s">
        <v>36</v>
      </c>
      <c r="C9" s="5">
        <v>900</v>
      </c>
      <c r="D9" s="5">
        <v>300</v>
      </c>
      <c r="E9" s="5">
        <v>0</v>
      </c>
      <c r="F9" s="5">
        <v>0</v>
      </c>
      <c r="G9" s="6">
        <v>0</v>
      </c>
    </row>
    <row r="10" spans="1:7" ht="15.75" thickBot="1" x14ac:dyDescent="0.3">
      <c r="B10" s="8" t="s">
        <v>37</v>
      </c>
      <c r="C10" s="9">
        <v>1000</v>
      </c>
      <c r="D10" s="9">
        <v>0</v>
      </c>
      <c r="E10" s="9">
        <v>0</v>
      </c>
      <c r="F10" s="9">
        <v>400</v>
      </c>
      <c r="G10" s="10">
        <v>300</v>
      </c>
    </row>
    <row r="11" spans="1:7" ht="15.75" thickBot="1" x14ac:dyDescent="0.3"/>
    <row r="12" spans="1:7" ht="15.75" thickBot="1" x14ac:dyDescent="0.3">
      <c r="A12" s="15" t="s">
        <v>14</v>
      </c>
      <c r="B12" s="16" t="s">
        <v>1</v>
      </c>
      <c r="C12" s="16" t="s">
        <v>27</v>
      </c>
      <c r="D12" s="16" t="s">
        <v>32</v>
      </c>
      <c r="E12" s="16" t="s">
        <v>34</v>
      </c>
      <c r="F12" s="16" t="s">
        <v>7</v>
      </c>
      <c r="G12" s="17" t="s">
        <v>8</v>
      </c>
    </row>
    <row r="13" spans="1:7" x14ac:dyDescent="0.25">
      <c r="A13" s="7">
        <v>100</v>
      </c>
      <c r="B13" s="5" t="s">
        <v>13</v>
      </c>
      <c r="C13" s="5">
        <f>VLOOKUP($B13,$B$2:$G$10,C$1,FALSE)*$A13/1000</f>
        <v>20</v>
      </c>
      <c r="D13" s="5">
        <f>VLOOKUP($B13,$B$2:$G$10,D$1,FALSE)*$A13/1000</f>
        <v>22.1</v>
      </c>
      <c r="E13" s="5">
        <f>VLOOKUP($B13,$B$2:$G$10,E$1,FALSE)*$A13/1000</f>
        <v>2.4</v>
      </c>
      <c r="F13" s="5">
        <f t="shared" ref="D13:G18" si="0">VLOOKUP($B13,$B$2:$G$10,F$1,FALSE)*$A13</f>
        <v>80</v>
      </c>
      <c r="G13" s="6">
        <f t="shared" si="0"/>
        <v>40</v>
      </c>
    </row>
    <row r="14" spans="1:7" x14ac:dyDescent="0.25">
      <c r="A14" s="7">
        <v>20</v>
      </c>
      <c r="B14" s="5" t="s">
        <v>12</v>
      </c>
      <c r="C14" s="5">
        <f t="shared" ref="C14:E18" si="1">VLOOKUP($B14,$B$2:$G$10,C$1,FALSE)*$A14/1000</f>
        <v>12</v>
      </c>
      <c r="D14" s="5">
        <f t="shared" si="1"/>
        <v>20.399999999999999</v>
      </c>
      <c r="E14" s="5">
        <f t="shared" si="1"/>
        <v>0.06</v>
      </c>
      <c r="F14" s="5">
        <f t="shared" si="0"/>
        <v>12</v>
      </c>
      <c r="G14" s="6">
        <f t="shared" si="0"/>
        <v>12</v>
      </c>
    </row>
    <row r="15" spans="1:7" x14ac:dyDescent="0.25">
      <c r="A15" s="7">
        <v>30</v>
      </c>
      <c r="B15" s="5" t="s">
        <v>3</v>
      </c>
      <c r="C15" s="5">
        <f t="shared" si="1"/>
        <v>3</v>
      </c>
      <c r="D15" s="5">
        <f t="shared" si="1"/>
        <v>4.5900000000000007</v>
      </c>
      <c r="E15" s="5">
        <f t="shared" si="1"/>
        <v>0.24</v>
      </c>
      <c r="F15" s="5">
        <f t="shared" si="0"/>
        <v>15</v>
      </c>
      <c r="G15" s="6">
        <f t="shared" si="0"/>
        <v>15</v>
      </c>
    </row>
    <row r="16" spans="1:7" x14ac:dyDescent="0.25">
      <c r="A16" s="7">
        <v>5</v>
      </c>
      <c r="B16" s="5" t="s">
        <v>36</v>
      </c>
      <c r="C16" s="5">
        <f t="shared" si="1"/>
        <v>4.5</v>
      </c>
      <c r="D16" s="5">
        <f t="shared" si="1"/>
        <v>1.5</v>
      </c>
      <c r="E16" s="5">
        <f t="shared" si="1"/>
        <v>0</v>
      </c>
      <c r="F16" s="5">
        <f t="shared" si="0"/>
        <v>0</v>
      </c>
      <c r="G16" s="6">
        <f t="shared" si="0"/>
        <v>0</v>
      </c>
    </row>
    <row r="17" spans="1:10" x14ac:dyDescent="0.25">
      <c r="A17" s="7">
        <v>0.3</v>
      </c>
      <c r="B17" s="5" t="s">
        <v>37</v>
      </c>
      <c r="C17" s="5">
        <f t="shared" si="1"/>
        <v>0.3</v>
      </c>
      <c r="D17" s="5">
        <f t="shared" si="1"/>
        <v>0</v>
      </c>
      <c r="E17" s="5">
        <f t="shared" si="1"/>
        <v>0</v>
      </c>
      <c r="F17" s="5">
        <f t="shared" si="0"/>
        <v>120</v>
      </c>
      <c r="G17" s="6">
        <f t="shared" si="0"/>
        <v>90</v>
      </c>
    </row>
    <row r="18" spans="1:10" ht="15.75" thickBot="1" x14ac:dyDescent="0.3">
      <c r="A18" s="7"/>
      <c r="B18" s="5" t="s">
        <v>15</v>
      </c>
      <c r="C18" s="5">
        <f t="shared" si="1"/>
        <v>0</v>
      </c>
      <c r="D18" s="5">
        <f t="shared" si="1"/>
        <v>0</v>
      </c>
      <c r="E18" s="5">
        <f t="shared" si="1"/>
        <v>0</v>
      </c>
      <c r="F18" s="5">
        <f t="shared" si="0"/>
        <v>0</v>
      </c>
      <c r="G18" s="6">
        <f t="shared" si="0"/>
        <v>0</v>
      </c>
    </row>
    <row r="19" spans="1:10" ht="15.75" thickBot="1" x14ac:dyDescent="0.3">
      <c r="A19" s="22" t="s">
        <v>16</v>
      </c>
      <c r="B19" s="23"/>
      <c r="C19" s="23">
        <f>SUM(C13:C18)</f>
        <v>39.799999999999997</v>
      </c>
      <c r="D19" s="23">
        <f t="shared" ref="D19:G19" si="2">SUM(D13:D18)</f>
        <v>48.59</v>
      </c>
      <c r="E19" s="23">
        <f t="shared" si="2"/>
        <v>2.7</v>
      </c>
      <c r="F19" s="23">
        <f t="shared" si="2"/>
        <v>227</v>
      </c>
      <c r="G19" s="27">
        <f t="shared" si="2"/>
        <v>157</v>
      </c>
    </row>
    <row r="20" spans="1:10" ht="15.75" thickBot="1" x14ac:dyDescent="0.3">
      <c r="F20" s="11" t="s">
        <v>38</v>
      </c>
      <c r="G20" s="28">
        <f>F19/G19</f>
        <v>1.4458598726114649</v>
      </c>
    </row>
    <row r="21" spans="1:10" ht="15.75" thickBot="1" x14ac:dyDescent="0.3">
      <c r="A21" s="15" t="s">
        <v>17</v>
      </c>
      <c r="B21" s="16"/>
      <c r="C21" s="16" t="s">
        <v>28</v>
      </c>
      <c r="D21" s="16" t="s">
        <v>33</v>
      </c>
      <c r="E21" s="16" t="s">
        <v>34</v>
      </c>
      <c r="F21" s="16" t="s">
        <v>30</v>
      </c>
      <c r="G21" s="17" t="s">
        <v>31</v>
      </c>
      <c r="I21" s="12" t="s">
        <v>23</v>
      </c>
      <c r="J21" s="3">
        <v>5000</v>
      </c>
    </row>
    <row r="22" spans="1:10" x14ac:dyDescent="0.25">
      <c r="A22" s="7"/>
      <c r="B22" s="5" t="s">
        <v>18</v>
      </c>
      <c r="C22" s="18">
        <f>85*J21^0.75/1000</f>
        <v>50.541302387615652</v>
      </c>
      <c r="D22" s="19">
        <f>70*J21^0.75*1.2/1000</f>
        <v>49.946698830114286</v>
      </c>
      <c r="E22" s="19">
        <f>3*J21^0.75/1000</f>
        <v>1.7838106725040817</v>
      </c>
      <c r="F22" s="5" t="s">
        <v>29</v>
      </c>
      <c r="G22" s="6" t="s">
        <v>29</v>
      </c>
      <c r="I22" s="7" t="s">
        <v>24</v>
      </c>
      <c r="J22" s="6" t="s">
        <v>25</v>
      </c>
    </row>
    <row r="23" spans="1:10" x14ac:dyDescent="0.25">
      <c r="A23" s="7"/>
      <c r="B23" s="5" t="s">
        <v>19</v>
      </c>
      <c r="C23" s="5"/>
      <c r="D23" s="5"/>
      <c r="E23" s="5"/>
      <c r="F23" s="5" t="s">
        <v>29</v>
      </c>
      <c r="G23" s="6" t="s">
        <v>29</v>
      </c>
      <c r="I23" s="7" t="s">
        <v>26</v>
      </c>
      <c r="J23" s="6">
        <v>0</v>
      </c>
    </row>
    <row r="24" spans="1:10" x14ac:dyDescent="0.25">
      <c r="A24" s="7"/>
      <c r="B24" s="5" t="s">
        <v>20</v>
      </c>
      <c r="C24" s="5"/>
      <c r="D24" s="5"/>
      <c r="E24" s="5"/>
      <c r="F24" s="5" t="s">
        <v>29</v>
      </c>
      <c r="G24" s="6" t="s">
        <v>29</v>
      </c>
      <c r="I24" s="7" t="s">
        <v>19</v>
      </c>
      <c r="J24" s="6">
        <v>0</v>
      </c>
    </row>
    <row r="25" spans="1:10" x14ac:dyDescent="0.25">
      <c r="A25" s="7"/>
      <c r="B25" s="5" t="s">
        <v>21</v>
      </c>
      <c r="C25" s="5"/>
      <c r="D25" s="5"/>
      <c r="E25" s="5"/>
      <c r="F25" s="5" t="s">
        <v>29</v>
      </c>
      <c r="G25" s="6" t="s">
        <v>29</v>
      </c>
      <c r="I25" s="7"/>
      <c r="J25" s="6"/>
    </row>
    <row r="26" spans="1:10" ht="15.75" thickBot="1" x14ac:dyDescent="0.3">
      <c r="A26" s="7"/>
      <c r="B26" s="5"/>
      <c r="C26" s="5"/>
      <c r="D26" s="5"/>
      <c r="E26" s="5"/>
      <c r="F26" s="5"/>
      <c r="G26" s="6"/>
      <c r="I26" s="7"/>
      <c r="J26" s="6"/>
    </row>
    <row r="27" spans="1:10" ht="15.75" thickBot="1" x14ac:dyDescent="0.3">
      <c r="A27" s="22" t="s">
        <v>22</v>
      </c>
      <c r="B27" s="23"/>
      <c r="C27" s="25">
        <f>SUM(C22:C26)</f>
        <v>50.541302387615652</v>
      </c>
      <c r="D27" s="24">
        <f t="shared" ref="D27:G27" si="3">SUM(D22:D26)</f>
        <v>49.946698830114286</v>
      </c>
      <c r="E27" s="24">
        <f t="shared" si="3"/>
        <v>1.7838106725040817</v>
      </c>
      <c r="F27" s="25">
        <f>0.5*10*C27</f>
        <v>252.70651193807825</v>
      </c>
      <c r="G27" s="26">
        <f>0.2*10*C27</f>
        <v>101.0826047752313</v>
      </c>
      <c r="I27" s="8"/>
      <c r="J27" s="10"/>
    </row>
    <row r="28" spans="1:10" ht="15.75" thickBot="1" x14ac:dyDescent="0.3">
      <c r="A28" s="13" t="s">
        <v>35</v>
      </c>
      <c r="B28" s="14"/>
      <c r="C28" s="20">
        <f>C27-C19</f>
        <v>10.741302387615654</v>
      </c>
      <c r="D28" s="20">
        <f t="shared" ref="D28:G28" si="4">D27-D19</f>
        <v>1.3566988301142828</v>
      </c>
      <c r="E28" s="20">
        <f t="shared" si="4"/>
        <v>-0.91618932749591853</v>
      </c>
      <c r="F28" s="20">
        <f t="shared" si="4"/>
        <v>25.706511938078251</v>
      </c>
      <c r="G28" s="21">
        <f t="shared" si="4"/>
        <v>-55.917395224768697</v>
      </c>
    </row>
    <row r="29" spans="1:10" x14ac:dyDescent="0.25">
      <c r="C29" s="28">
        <f>C19/C27*100</f>
        <v>78.747476063759606</v>
      </c>
      <c r="D29" s="28">
        <f t="shared" ref="D29:G29" si="5">D19/D27*100</f>
        <v>97.283706707566637</v>
      </c>
      <c r="E29" s="28">
        <f t="shared" si="5"/>
        <v>151.36135474566862</v>
      </c>
      <c r="F29" s="28">
        <f t="shared" si="5"/>
        <v>89.827522947102679</v>
      </c>
      <c r="G29" s="28">
        <f t="shared" si="5"/>
        <v>155.31851434686254</v>
      </c>
    </row>
  </sheetData>
  <dataValidations count="1">
    <dataValidation type="list" allowBlank="1" showInputMessage="1" showErrorMessage="1" sqref="B13:B18">
      <formula1>$B$4:$B$10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calcul</vt:lpstr>
      <vt:lpstr>Animal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Hornick Jean-Luc</dc:creator>
  <cp:lastModifiedBy>Hornick Jean-Luc</cp:lastModifiedBy>
  <dcterms:created xsi:type="dcterms:W3CDTF">2015-02-13T14:00:29Z</dcterms:created>
  <dcterms:modified xsi:type="dcterms:W3CDTF">2015-02-13T15:36:14Z</dcterms:modified>
</cp:coreProperties>
</file>